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8_{AD4AFA84-7267-4E56-BB06-BE903C12C4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ildemaa akteerimin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7" l="1"/>
  <c r="L21" i="7"/>
  <c r="L22" i="7"/>
  <c r="L23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12" i="7"/>
  <c r="N15" i="7"/>
  <c r="N24" i="7"/>
  <c r="N25" i="7"/>
  <c r="N12" i="7"/>
  <c r="L13" i="7"/>
  <c r="N13" i="7" s="1"/>
  <c r="L14" i="7"/>
  <c r="N14" i="7" s="1"/>
  <c r="L15" i="7"/>
  <c r="L16" i="7"/>
  <c r="N16" i="7" s="1"/>
  <c r="L17" i="7"/>
  <c r="L18" i="7"/>
  <c r="L19" i="7"/>
  <c r="L24" i="7"/>
  <c r="L25" i="7"/>
  <c r="L12" i="7"/>
  <c r="J25" i="7"/>
  <c r="J15" i="7"/>
  <c r="J16" i="7"/>
  <c r="J17" i="7"/>
  <c r="J18" i="7"/>
  <c r="J19" i="7"/>
  <c r="J20" i="7"/>
  <c r="J21" i="7"/>
  <c r="J22" i="7"/>
  <c r="J23" i="7"/>
  <c r="J24" i="7"/>
  <c r="J12" i="7"/>
  <c r="J13" i="7"/>
  <c r="J14" i="7"/>
  <c r="N22" i="7" l="1"/>
  <c r="N18" i="7"/>
  <c r="N23" i="7"/>
  <c r="N20" i="7"/>
  <c r="L27" i="7"/>
  <c r="L28" i="7" s="1"/>
  <c r="L29" i="7" s="1"/>
  <c r="N19" i="7"/>
  <c r="N21" i="7"/>
  <c r="G24" i="7"/>
  <c r="H24" i="7"/>
  <c r="G22" i="7"/>
  <c r="H22" i="7"/>
  <c r="G19" i="7"/>
  <c r="H19" i="7"/>
  <c r="G20" i="7"/>
  <c r="H20" i="7"/>
  <c r="G18" i="7"/>
  <c r="H18" i="7"/>
  <c r="H16" i="7"/>
  <c r="G16" i="7"/>
  <c r="J27" i="7" l="1"/>
  <c r="J28" i="7" s="1"/>
  <c r="J29" i="7" s="1"/>
  <c r="H13" i="7"/>
  <c r="H14" i="7"/>
  <c r="H15" i="7"/>
  <c r="H17" i="7"/>
  <c r="H21" i="7"/>
  <c r="H23" i="7"/>
  <c r="H25" i="7"/>
  <c r="H12" i="7"/>
  <c r="H27" i="7" s="1"/>
  <c r="G12" i="7" l="1"/>
  <c r="G13" i="7"/>
  <c r="G14" i="7"/>
  <c r="G25" i="7"/>
  <c r="G23" i="7"/>
  <c r="G21" i="7"/>
  <c r="G17" i="7"/>
  <c r="G15" i="7"/>
  <c r="G27" i="7" l="1"/>
  <c r="N27" i="7"/>
  <c r="H28" i="7"/>
  <c r="H29" i="7" s="1"/>
  <c r="N28" i="7" l="1"/>
  <c r="N29" i="7" s="1"/>
  <c r="G28" i="7"/>
  <c r="G29" i="7" s="1"/>
</calcChain>
</file>

<file path=xl/sharedStrings.xml><?xml version="1.0" encoding="utf-8"?>
<sst xmlns="http://schemas.openxmlformats.org/spreadsheetml/2006/main" count="62" uniqueCount="51">
  <si>
    <t>Jrk nr</t>
  </si>
  <si>
    <t>Maksumus käibemaksuga KOKKU</t>
  </si>
  <si>
    <t>KM 20%</t>
  </si>
  <si>
    <t>ha</t>
  </si>
  <si>
    <t>tk</t>
  </si>
  <si>
    <t>Töö nimetus</t>
  </si>
  <si>
    <t>Ühiku maksumus (EUR)</t>
  </si>
  <si>
    <t>Maksumus kokku</t>
  </si>
  <si>
    <t>Maksumus KOKKU</t>
  </si>
  <si>
    <t>Mõõt-ühik</t>
  </si>
  <si>
    <t>Jääk (Summa)</t>
  </si>
  <si>
    <t>Jääk
(Töömaht)</t>
  </si>
  <si>
    <t>Maksumuse jääk kokku perioodi alguses</t>
  </si>
  <si>
    <t>Töö-maht kokku</t>
  </si>
  <si>
    <t>Töömahu jääk perioodi alguses</t>
  </si>
  <si>
    <t>Riigihanke nimetus ja viitenumber</t>
  </si>
  <si>
    <t>Projekti eesmärk</t>
  </si>
  <si>
    <t>Tellija</t>
  </si>
  <si>
    <t>Riigimetsa Majandamise Keskus</t>
  </si>
  <si>
    <t>Töövõtja</t>
  </si>
  <si>
    <t>Tellija esindaja: Jan Ruukel</t>
  </si>
  <si>
    <t>Kuivendatud, ammendatud ja hüljatud turbaalade korrastamine</t>
  </si>
  <si>
    <t>Hanso MK</t>
  </si>
  <si>
    <t>Parika raba veerežiimi taastamine  I osa                                                                                                                                 Riigihanke viitenumber: 2264187</t>
  </si>
  <si>
    <t>Ettevalmistustööd</t>
  </si>
  <si>
    <t>Ajutiste ülepääsude rajamine</t>
  </si>
  <si>
    <t>Ajutiste mahasõitude rajamine (vajadusel)</t>
  </si>
  <si>
    <t>Uue kraavilõigu rajamine</t>
  </si>
  <si>
    <t>Raie ligipääsutrassidel</t>
  </si>
  <si>
    <t>Trassiraie koos paisude aluse raiega</t>
  </si>
  <si>
    <t>Üksikpuude raie "plommide" ja paisude vahelisel liikumistrassil</t>
  </si>
  <si>
    <t>Kraavide sulgemine koos kraavivallide likvideerimisega</t>
  </si>
  <si>
    <t>Pinnaspaisude ehitamine Tüüp I (6 m)</t>
  </si>
  <si>
    <t>Pinnaspaisude ehitamine Tüüp II (8 m)</t>
  </si>
  <si>
    <t>Pinnaspaisude ehitamine Tüüp III (10 m)</t>
  </si>
  <si>
    <t>Pinnaspaisude ehitamine Tüüp IV (plommid)</t>
  </si>
  <si>
    <t>Amortiseerunud truubi livideerimine ja utiliseerimine</t>
  </si>
  <si>
    <t>Uue truubi (10 m) rajamine</t>
  </si>
  <si>
    <t>j.m.</t>
  </si>
  <si>
    <t>Hanso MK  Leping nr. 3-6.11/2023/59</t>
  </si>
  <si>
    <t>Projekti number:  2022a. nr 221420</t>
  </si>
  <si>
    <t>Töövõtja esindaja: Kaupo Jansen</t>
  </si>
  <si>
    <t>varasemalt akteeritud summa</t>
  </si>
  <si>
    <t xml:space="preserve">varasemalt akteeritud maht
</t>
  </si>
  <si>
    <t>AKT nr. 3                      20.12.2023</t>
  </si>
  <si>
    <t>20.12.2023 akteeritud maht</t>
  </si>
  <si>
    <t>20.12.2023 akteeritud summa</t>
  </si>
  <si>
    <t>Lisaks rajati tööalal 56 plommi. Keelualadele oli projektiga ette nähtud rajada 64 plommi, mida ei olnud lubatud ehitada. Koondina jäi tegemata 8 plommi.</t>
  </si>
  <si>
    <t>Kraavile K-628 jäi rajamata 2 paisu, kuna antud kraavi otsustati mitte sulgeda.</t>
  </si>
  <si>
    <t>Kraav K-628 otsustati mitte sulgeda 683 m pikkusel lõigul, et vältida liigvee sattumist eramaadele.</t>
  </si>
  <si>
    <t>1 ajutine mahasõit jäi rajamata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</si>
</sst>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&quot;_-;\-* #,##0.00\ &quot;kr&quot;_-;_-* &quot;-&quot;??\ &quot;kr&quot;_-;_-@_-"/>
    <numFmt numFmtId="165" formatCode="_-* #,##0.00\ _k_r_-;\-* #,##0.00\ _k_r_-;_-* &quot;-&quot;??\ _k_r_-;_-@_-"/>
    <numFmt numFmtId="166" formatCode="0.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9" fillId="0" borderId="0" xfId="0" applyFont="1"/>
    <xf numFmtId="1" fontId="6" fillId="0" borderId="1" xfId="41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6" fillId="0" borderId="1" xfId="42" applyFont="1" applyBorder="1" applyAlignment="1">
      <alignment horizontal="left" vertical="center" wrapText="1"/>
    </xf>
    <xf numFmtId="0" fontId="6" fillId="0" borderId="1" xfId="26" applyFont="1" applyBorder="1" applyAlignment="1">
      <alignment horizontal="center" vertical="center"/>
    </xf>
    <xf numFmtId="0" fontId="6" fillId="0" borderId="1" xfId="42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5" fillId="3" borderId="4" xfId="0" applyFont="1" applyFill="1" applyBorder="1" applyAlignment="1">
      <alignment horizontal="right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/>
    <xf numFmtId="4" fontId="15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7" fillId="0" borderId="0" xfId="0" applyFont="1"/>
    <xf numFmtId="0" fontId="8" fillId="0" borderId="1" xfId="0" applyFont="1" applyBorder="1" applyAlignment="1">
      <alignment horizont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5" xfId="0" applyNumberFormat="1" applyFont="1" applyFill="1" applyBorder="1" applyAlignment="1">
      <alignment horizontal="right" vertical="center"/>
    </xf>
    <xf numFmtId="4" fontId="12" fillId="4" borderId="5" xfId="0" applyNumberFormat="1" applyFont="1" applyFill="1" applyBorder="1" applyAlignment="1">
      <alignment horizontal="right" vertical="center"/>
    </xf>
    <xf numFmtId="4" fontId="13" fillId="4" borderId="5" xfId="0" applyNumberFormat="1" applyFont="1" applyFill="1" applyBorder="1"/>
    <xf numFmtId="0" fontId="0" fillId="2" borderId="0" xfId="0" applyFill="1"/>
    <xf numFmtId="4" fontId="13" fillId="2" borderId="5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/>
    <xf numFmtId="4" fontId="18" fillId="2" borderId="5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4" fontId="12" fillId="0" borderId="1" xfId="0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vertical="top"/>
    </xf>
    <xf numFmtId="0" fontId="25" fillId="0" borderId="0" xfId="0" applyFont="1"/>
    <xf numFmtId="49" fontId="25" fillId="0" borderId="6" xfId="0" applyNumberFormat="1" applyFont="1" applyBorder="1"/>
    <xf numFmtId="49" fontId="25" fillId="0" borderId="7" xfId="0" applyNumberFormat="1" applyFont="1" applyBorder="1"/>
    <xf numFmtId="49" fontId="25" fillId="0" borderId="2" xfId="0" applyNumberFormat="1" applyFont="1" applyBorder="1"/>
    <xf numFmtId="0" fontId="8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166" fontId="8" fillId="0" borderId="9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49" fontId="26" fillId="0" borderId="7" xfId="0" applyNumberFormat="1" applyFont="1" applyBorder="1"/>
    <xf numFmtId="0" fontId="15" fillId="4" borderId="9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right" vertical="center"/>
    </xf>
    <xf numFmtId="0" fontId="12" fillId="2" borderId="5" xfId="4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right" vertical="center"/>
    </xf>
    <xf numFmtId="1" fontId="12" fillId="2" borderId="5" xfId="41" applyNumberFormat="1" applyFont="1" applyFill="1" applyBorder="1" applyAlignment="1">
      <alignment horizontal="center" vertical="center"/>
    </xf>
    <xf numFmtId="0" fontId="11" fillId="2" borderId="1" xfId="4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right" vertical="center"/>
    </xf>
    <xf numFmtId="4" fontId="13" fillId="2" borderId="4" xfId="0" applyNumberFormat="1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/>
    </xf>
    <xf numFmtId="3" fontId="12" fillId="4" borderId="3" xfId="0" applyNumberFormat="1" applyFont="1" applyFill="1" applyBorder="1" applyAlignment="1">
      <alignment horizontal="right" vertical="center"/>
    </xf>
    <xf numFmtId="3" fontId="12" fillId="2" borderId="3" xfId="0" applyNumberFormat="1" applyFont="1" applyFill="1" applyBorder="1" applyAlignment="1">
      <alignment horizontal="right" vertical="center"/>
    </xf>
    <xf numFmtId="0" fontId="27" fillId="0" borderId="0" xfId="0" applyFont="1"/>
    <xf numFmtId="0" fontId="19" fillId="0" borderId="10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right" vertical="center"/>
    </xf>
    <xf numFmtId="2" fontId="12" fillId="2" borderId="5" xfId="4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3" fontId="12" fillId="2" borderId="1" xfId="0" applyNumberFormat="1" applyFont="1" applyFill="1" applyBorder="1" applyAlignment="1">
      <alignment horizontal="right" vertical="center"/>
    </xf>
    <xf numFmtId="0" fontId="27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23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23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</cellXfs>
  <cellStyles count="43"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3" xfId="4" xr:uid="{00000000-0005-0000-0000-000003000000}"/>
    <cellStyle name="Comma 4" xfId="5" xr:uid="{00000000-0005-0000-0000-000004000000}"/>
    <cellStyle name="Comma 4 2" xfId="6" xr:uid="{00000000-0005-0000-0000-000005000000}"/>
    <cellStyle name="Comma 4 2 2" xfId="7" xr:uid="{00000000-0005-0000-0000-000006000000}"/>
    <cellStyle name="Comma 4 2 3" xfId="8" xr:uid="{00000000-0005-0000-0000-000007000000}"/>
    <cellStyle name="Comma 4 3" xfId="9" xr:uid="{00000000-0005-0000-0000-000008000000}"/>
    <cellStyle name="Comma 5" xfId="10" xr:uid="{00000000-0005-0000-0000-000009000000}"/>
    <cellStyle name="Comma 6" xfId="11" xr:uid="{00000000-0005-0000-0000-00000A000000}"/>
    <cellStyle name="Currency 2" xfId="12" xr:uid="{00000000-0005-0000-0000-00000B000000}"/>
    <cellStyle name="Currency 2 2" xfId="13" xr:uid="{00000000-0005-0000-0000-00000C000000}"/>
    <cellStyle name="Currency 2 3" xfId="14" xr:uid="{00000000-0005-0000-0000-00000D000000}"/>
    <cellStyle name="Currency 2 4" xfId="15" xr:uid="{00000000-0005-0000-0000-00000E000000}"/>
    <cellStyle name="Currency 3" xfId="16" xr:uid="{00000000-0005-0000-0000-00000F000000}"/>
    <cellStyle name="Currency 4" xfId="17" xr:uid="{00000000-0005-0000-0000-000010000000}"/>
    <cellStyle name="Currency 4 2" xfId="18" xr:uid="{00000000-0005-0000-0000-000011000000}"/>
    <cellStyle name="Currency 4 2 2" xfId="19" xr:uid="{00000000-0005-0000-0000-000012000000}"/>
    <cellStyle name="Currency 4 2 3" xfId="20" xr:uid="{00000000-0005-0000-0000-000013000000}"/>
    <cellStyle name="Currency 4 3" xfId="21" xr:uid="{00000000-0005-0000-0000-000014000000}"/>
    <cellStyle name="Currency 5" xfId="22" xr:uid="{00000000-0005-0000-0000-000015000000}"/>
    <cellStyle name="Currency 5 2" xfId="23" xr:uid="{00000000-0005-0000-0000-000016000000}"/>
    <cellStyle name="Normaallaad" xfId="0" builtinId="0"/>
    <cellStyle name="Normal 2" xfId="24" xr:uid="{00000000-0005-0000-0000-000018000000}"/>
    <cellStyle name="Normal 2 2" xfId="25" xr:uid="{00000000-0005-0000-0000-000019000000}"/>
    <cellStyle name="Normal 2 2 2" xfId="26" xr:uid="{00000000-0005-0000-0000-00001A000000}"/>
    <cellStyle name="Normal 2 2 2 2" xfId="27" xr:uid="{00000000-0005-0000-0000-00001B000000}"/>
    <cellStyle name="Normal 2 3" xfId="28" xr:uid="{00000000-0005-0000-0000-00001C000000}"/>
    <cellStyle name="Normal 3" xfId="29" xr:uid="{00000000-0005-0000-0000-00001D000000}"/>
    <cellStyle name="Normal 4" xfId="30" xr:uid="{00000000-0005-0000-0000-00001E000000}"/>
    <cellStyle name="Normal 4 2" xfId="31" xr:uid="{00000000-0005-0000-0000-00001F000000}"/>
    <cellStyle name="Normal 4 2 2" xfId="32" xr:uid="{00000000-0005-0000-0000-000020000000}"/>
    <cellStyle name="Normal 4 3" xfId="33" xr:uid="{00000000-0005-0000-0000-000021000000}"/>
    <cellStyle name="Normal 4 4" xfId="34" xr:uid="{00000000-0005-0000-0000-000022000000}"/>
    <cellStyle name="Normal 4 4 2" xfId="35" xr:uid="{00000000-0005-0000-0000-000023000000}"/>
    <cellStyle name="Normal 4 5" xfId="36" xr:uid="{00000000-0005-0000-0000-000024000000}"/>
    <cellStyle name="Normal 5" xfId="37" xr:uid="{00000000-0005-0000-0000-000025000000}"/>
    <cellStyle name="Normal 6" xfId="38" xr:uid="{00000000-0005-0000-0000-000026000000}"/>
    <cellStyle name="Normal 6 2" xfId="39" xr:uid="{00000000-0005-0000-0000-000027000000}"/>
    <cellStyle name="Normal 7" xfId="40" xr:uid="{00000000-0005-0000-0000-000028000000}"/>
    <cellStyle name="Normal 8" xfId="41" xr:uid="{00000000-0005-0000-0000-000029000000}"/>
    <cellStyle name="Normal 8 2" xfId="42" xr:uid="{00000000-0005-0000-0000-00002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workbookViewId="0">
      <selection activeCell="G9" sqref="G9"/>
    </sheetView>
  </sheetViews>
  <sheetFormatPr defaultRowHeight="14.5" x14ac:dyDescent="0.35"/>
  <cols>
    <col min="1" max="1" width="4.6328125" customWidth="1"/>
    <col min="2" max="2" width="31.1796875" customWidth="1"/>
    <col min="3" max="3" width="6.453125" customWidth="1"/>
    <col min="4" max="4" width="6.36328125" customWidth="1"/>
    <col min="5" max="5" width="8.1796875" customWidth="1"/>
    <col min="6" max="6" width="9.81640625" customWidth="1"/>
    <col min="7" max="7" width="9.08984375" customWidth="1"/>
    <col min="8" max="8" width="10.7265625" customWidth="1"/>
    <col min="9" max="9" width="9.7265625" style="33" customWidth="1"/>
    <col min="10" max="10" width="9.90625" style="33" customWidth="1"/>
    <col min="11" max="14" width="9.26953125" style="33" customWidth="1"/>
    <col min="15" max="18" width="9.26953125" customWidth="1"/>
    <col min="19" max="19" width="8.90625" customWidth="1"/>
    <col min="20" max="20" width="8.81640625" customWidth="1"/>
  </cols>
  <sheetData>
    <row r="1" spans="1:16" ht="29.25" customHeight="1" x14ac:dyDescent="0.35">
      <c r="A1" s="42"/>
      <c r="B1" s="43"/>
      <c r="C1" s="42"/>
      <c r="D1" s="92" t="s">
        <v>15</v>
      </c>
      <c r="E1" s="93"/>
      <c r="F1" s="93"/>
      <c r="G1" s="94"/>
      <c r="H1" s="95" t="s">
        <v>23</v>
      </c>
      <c r="I1" s="95"/>
      <c r="J1" s="95"/>
      <c r="K1" s="95"/>
      <c r="L1" s="95"/>
      <c r="M1" s="95"/>
      <c r="N1" s="95"/>
    </row>
    <row r="2" spans="1:16" ht="43.5" customHeight="1" x14ac:dyDescent="0.35">
      <c r="A2" s="42"/>
      <c r="B2" s="43"/>
      <c r="C2" s="42"/>
      <c r="D2" s="92" t="s">
        <v>16</v>
      </c>
      <c r="E2" s="93"/>
      <c r="F2" s="93"/>
      <c r="G2" s="94"/>
      <c r="H2" s="96" t="s">
        <v>21</v>
      </c>
      <c r="I2" s="97"/>
      <c r="J2" s="97"/>
      <c r="K2" s="97"/>
      <c r="L2" s="97"/>
      <c r="M2" s="97"/>
      <c r="N2" s="98"/>
    </row>
    <row r="3" spans="1:16" x14ac:dyDescent="0.35">
      <c r="A3" s="42"/>
      <c r="B3" s="43"/>
      <c r="C3" s="42"/>
      <c r="D3" s="90" t="s">
        <v>17</v>
      </c>
      <c r="E3" s="90"/>
      <c r="F3" s="90"/>
      <c r="G3" s="90"/>
      <c r="H3" s="91" t="s">
        <v>18</v>
      </c>
      <c r="I3" s="91"/>
      <c r="J3" s="91"/>
      <c r="K3" s="91"/>
      <c r="L3" s="91"/>
      <c r="M3" s="91"/>
      <c r="N3" s="91"/>
    </row>
    <row r="4" spans="1:16" x14ac:dyDescent="0.35">
      <c r="A4" s="42"/>
      <c r="B4" s="43"/>
      <c r="C4" s="42"/>
      <c r="D4" s="90" t="s">
        <v>19</v>
      </c>
      <c r="E4" s="90"/>
      <c r="F4" s="90"/>
      <c r="G4" s="90"/>
      <c r="H4" s="91" t="s">
        <v>22</v>
      </c>
      <c r="I4" s="91"/>
      <c r="J4" s="91"/>
      <c r="K4" s="91"/>
      <c r="L4" s="91"/>
      <c r="M4" s="91"/>
      <c r="N4" s="91"/>
    </row>
    <row r="5" spans="1:16" ht="15.5" x14ac:dyDescent="0.35">
      <c r="A5" s="1"/>
      <c r="B5" s="3"/>
      <c r="G5" s="27"/>
      <c r="I5"/>
    </row>
    <row r="6" spans="1:16" ht="15.5" x14ac:dyDescent="0.35">
      <c r="A6" s="1"/>
      <c r="B6" s="83" t="s">
        <v>40</v>
      </c>
      <c r="C6" s="83"/>
      <c r="D6" s="83"/>
      <c r="G6" s="27"/>
      <c r="H6" s="27"/>
    </row>
    <row r="7" spans="1:16" ht="15.5" x14ac:dyDescent="0.35">
      <c r="B7" s="3"/>
      <c r="G7" s="27"/>
      <c r="H7" s="27"/>
    </row>
    <row r="8" spans="1:16" ht="31.5" customHeight="1" x14ac:dyDescent="0.4">
      <c r="A8" s="7"/>
      <c r="B8" s="84" t="s">
        <v>39</v>
      </c>
      <c r="C8" s="84"/>
      <c r="D8" s="84"/>
      <c r="G8" s="27"/>
      <c r="H8" s="27"/>
    </row>
    <row r="9" spans="1:16" ht="20" x14ac:dyDescent="0.4">
      <c r="A9" s="7"/>
      <c r="B9" s="3"/>
      <c r="D9" s="5"/>
      <c r="E9" s="5"/>
    </row>
    <row r="10" spans="1:16" x14ac:dyDescent="0.35">
      <c r="A10" s="47"/>
      <c r="B10" s="59" t="s">
        <v>44</v>
      </c>
      <c r="C10" s="48"/>
      <c r="D10" s="49"/>
      <c r="I10"/>
      <c r="J10"/>
      <c r="K10"/>
      <c r="L10"/>
      <c r="M10"/>
      <c r="N10"/>
    </row>
    <row r="11" spans="1:16" ht="46" x14ac:dyDescent="0.35">
      <c r="A11" s="25" t="s">
        <v>0</v>
      </c>
      <c r="B11" s="26" t="s">
        <v>5</v>
      </c>
      <c r="C11" s="25" t="s">
        <v>9</v>
      </c>
      <c r="D11" s="25" t="s">
        <v>13</v>
      </c>
      <c r="E11" s="25" t="s">
        <v>14</v>
      </c>
      <c r="F11" s="25" t="s">
        <v>6</v>
      </c>
      <c r="G11" s="25" t="s">
        <v>7</v>
      </c>
      <c r="H11" s="25" t="s">
        <v>12</v>
      </c>
      <c r="I11" s="25" t="s">
        <v>43</v>
      </c>
      <c r="J11" s="25" t="s">
        <v>42</v>
      </c>
      <c r="K11" s="60" t="s">
        <v>45</v>
      </c>
      <c r="L11" s="60" t="s">
        <v>46</v>
      </c>
      <c r="M11" s="25" t="s">
        <v>11</v>
      </c>
      <c r="N11" s="76" t="s">
        <v>10</v>
      </c>
      <c r="P11" s="75"/>
    </row>
    <row r="12" spans="1:16" x14ac:dyDescent="0.35">
      <c r="A12" s="28">
        <v>1</v>
      </c>
      <c r="B12" s="50" t="s">
        <v>24</v>
      </c>
      <c r="C12" s="51" t="s">
        <v>4</v>
      </c>
      <c r="D12" s="53">
        <v>1</v>
      </c>
      <c r="E12" s="53">
        <v>1</v>
      </c>
      <c r="F12" s="57">
        <v>1</v>
      </c>
      <c r="G12" s="40">
        <f t="shared" ref="G12:G25" si="0">F12*D12</f>
        <v>1</v>
      </c>
      <c r="H12" s="41">
        <f>E12*F12</f>
        <v>1</v>
      </c>
      <c r="I12" s="62">
        <v>1</v>
      </c>
      <c r="J12" s="63">
        <f t="shared" ref="J12:J25" si="1">I12*F12</f>
        <v>1</v>
      </c>
      <c r="K12" s="63"/>
      <c r="L12" s="63">
        <f>K12*F12</f>
        <v>0</v>
      </c>
      <c r="M12" s="81">
        <f>E12-I12-K12</f>
        <v>0</v>
      </c>
      <c r="N12" s="77">
        <f>G12-J12-L12</f>
        <v>0</v>
      </c>
    </row>
    <row r="13" spans="1:16" s="39" customFormat="1" x14ac:dyDescent="0.35">
      <c r="A13" s="28">
        <v>2</v>
      </c>
      <c r="B13" s="50" t="s">
        <v>25</v>
      </c>
      <c r="C13" s="51" t="s">
        <v>4</v>
      </c>
      <c r="D13" s="53">
        <v>2</v>
      </c>
      <c r="E13" s="53">
        <v>2</v>
      </c>
      <c r="F13" s="57">
        <v>500</v>
      </c>
      <c r="G13" s="40">
        <f t="shared" si="0"/>
        <v>1000</v>
      </c>
      <c r="H13" s="41">
        <f t="shared" ref="H13:H25" si="2">E13*F13</f>
        <v>1000</v>
      </c>
      <c r="I13" s="64">
        <v>1</v>
      </c>
      <c r="J13" s="63">
        <f t="shared" si="1"/>
        <v>500</v>
      </c>
      <c r="K13" s="29">
        <v>1</v>
      </c>
      <c r="L13" s="29">
        <f t="shared" ref="L13:L25" si="3">K13*F13</f>
        <v>500</v>
      </c>
      <c r="M13" s="81">
        <f t="shared" ref="M13:M25" si="4">E13-I13-K13</f>
        <v>0</v>
      </c>
      <c r="N13" s="77">
        <f t="shared" ref="N13:N25" si="5">G13-J13-L13</f>
        <v>0</v>
      </c>
    </row>
    <row r="14" spans="1:16" s="39" customFormat="1" ht="24" x14ac:dyDescent="0.35">
      <c r="A14" s="28">
        <v>3</v>
      </c>
      <c r="B14" s="50" t="s">
        <v>26</v>
      </c>
      <c r="C14" s="51" t="s">
        <v>4</v>
      </c>
      <c r="D14" s="53">
        <v>4</v>
      </c>
      <c r="E14" s="53">
        <v>4</v>
      </c>
      <c r="F14" s="57">
        <v>400</v>
      </c>
      <c r="G14" s="40">
        <f t="shared" si="0"/>
        <v>1600</v>
      </c>
      <c r="H14" s="41">
        <f t="shared" si="2"/>
        <v>1600</v>
      </c>
      <c r="I14" s="64">
        <v>2</v>
      </c>
      <c r="J14" s="63">
        <f>I14*F14</f>
        <v>800</v>
      </c>
      <c r="K14" s="29">
        <v>1</v>
      </c>
      <c r="L14" s="29">
        <f t="shared" si="3"/>
        <v>400</v>
      </c>
      <c r="M14" s="81">
        <f t="shared" si="4"/>
        <v>1</v>
      </c>
      <c r="N14" s="77">
        <f t="shared" si="5"/>
        <v>400</v>
      </c>
      <c r="O14" s="72" t="s">
        <v>50</v>
      </c>
    </row>
    <row r="15" spans="1:16" s="38" customFormat="1" x14ac:dyDescent="0.35">
      <c r="A15" s="28">
        <v>4</v>
      </c>
      <c r="B15" s="50" t="s">
        <v>27</v>
      </c>
      <c r="C15" s="52" t="s">
        <v>38</v>
      </c>
      <c r="D15" s="53">
        <v>10</v>
      </c>
      <c r="E15" s="53">
        <v>10</v>
      </c>
      <c r="F15" s="58">
        <v>10</v>
      </c>
      <c r="G15" s="40">
        <f t="shared" si="0"/>
        <v>100</v>
      </c>
      <c r="H15" s="41">
        <f t="shared" si="2"/>
        <v>100</v>
      </c>
      <c r="I15" s="62">
        <v>10</v>
      </c>
      <c r="J15" s="63">
        <f t="shared" si="1"/>
        <v>100</v>
      </c>
      <c r="K15" s="63"/>
      <c r="L15" s="63">
        <f t="shared" si="3"/>
        <v>0</v>
      </c>
      <c r="M15" s="61">
        <f t="shared" si="4"/>
        <v>0</v>
      </c>
      <c r="N15" s="77">
        <f t="shared" si="5"/>
        <v>0</v>
      </c>
    </row>
    <row r="16" spans="1:16" s="39" customFormat="1" x14ac:dyDescent="0.35">
      <c r="A16" s="28">
        <v>5</v>
      </c>
      <c r="B16" s="50" t="s">
        <v>28</v>
      </c>
      <c r="C16" s="51" t="s">
        <v>3</v>
      </c>
      <c r="D16" s="54">
        <v>1.49</v>
      </c>
      <c r="E16" s="54">
        <v>1.49</v>
      </c>
      <c r="F16" s="57">
        <v>2400</v>
      </c>
      <c r="G16" s="40">
        <f t="shared" ref="G16" si="6">F16*D16</f>
        <v>3576</v>
      </c>
      <c r="H16" s="41">
        <f t="shared" ref="H16" si="7">E16*F16</f>
        <v>3576</v>
      </c>
      <c r="I16" s="78">
        <v>1.49</v>
      </c>
      <c r="J16" s="63">
        <f t="shared" si="1"/>
        <v>3576</v>
      </c>
      <c r="K16" s="63"/>
      <c r="L16" s="63">
        <f t="shared" si="3"/>
        <v>0</v>
      </c>
      <c r="M16" s="61">
        <f t="shared" si="4"/>
        <v>0</v>
      </c>
      <c r="N16" s="77">
        <f t="shared" si="5"/>
        <v>0</v>
      </c>
    </row>
    <row r="17" spans="1:26" s="39" customFormat="1" x14ac:dyDescent="0.35">
      <c r="A17" s="28">
        <v>6</v>
      </c>
      <c r="B17" s="50" t="s">
        <v>29</v>
      </c>
      <c r="C17" s="51" t="s">
        <v>3</v>
      </c>
      <c r="D17" s="55">
        <v>10.611000000000001</v>
      </c>
      <c r="E17" s="55">
        <v>10.611000000000001</v>
      </c>
      <c r="F17" s="57">
        <v>1900</v>
      </c>
      <c r="G17" s="40">
        <f t="shared" si="0"/>
        <v>20160.900000000001</v>
      </c>
      <c r="H17" s="41">
        <f t="shared" si="2"/>
        <v>20160.900000000001</v>
      </c>
      <c r="I17" s="78">
        <v>10.08</v>
      </c>
      <c r="J17" s="63">
        <f t="shared" si="1"/>
        <v>19152</v>
      </c>
      <c r="K17" s="29">
        <v>0.53</v>
      </c>
      <c r="L17" s="29">
        <f t="shared" si="3"/>
        <v>1007</v>
      </c>
      <c r="M17" s="61">
        <f t="shared" si="4"/>
        <v>1.000000000000556E-3</v>
      </c>
      <c r="N17" s="77">
        <v>0</v>
      </c>
      <c r="O17" s="72"/>
      <c r="P17" s="72"/>
      <c r="Q17" s="72"/>
      <c r="R17" s="72"/>
      <c r="S17" s="72"/>
      <c r="T17" s="72"/>
      <c r="U17" s="72"/>
    </row>
    <row r="18" spans="1:26" s="72" customFormat="1" ht="27" customHeight="1" x14ac:dyDescent="0.35">
      <c r="A18" s="28">
        <v>7</v>
      </c>
      <c r="B18" s="50" t="s">
        <v>30</v>
      </c>
      <c r="C18" s="52" t="s">
        <v>3</v>
      </c>
      <c r="D18" s="54">
        <v>14.43</v>
      </c>
      <c r="E18" s="54">
        <v>14.43</v>
      </c>
      <c r="F18" s="58">
        <v>900</v>
      </c>
      <c r="G18" s="40">
        <f t="shared" si="0"/>
        <v>12987</v>
      </c>
      <c r="H18" s="41">
        <f t="shared" si="2"/>
        <v>12987</v>
      </c>
      <c r="I18" s="78">
        <v>13.71</v>
      </c>
      <c r="J18" s="63">
        <f t="shared" si="1"/>
        <v>12339</v>
      </c>
      <c r="K18" s="29">
        <v>0.72</v>
      </c>
      <c r="L18" s="29">
        <f t="shared" si="3"/>
        <v>648</v>
      </c>
      <c r="M18" s="61">
        <f t="shared" si="4"/>
        <v>-1.1102230246251565E-15</v>
      </c>
      <c r="N18" s="77">
        <f t="shared" si="5"/>
        <v>0</v>
      </c>
      <c r="O18" s="79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24" x14ac:dyDescent="0.35">
      <c r="A19" s="28">
        <v>8</v>
      </c>
      <c r="B19" s="50" t="s">
        <v>31</v>
      </c>
      <c r="C19" s="52" t="s">
        <v>38</v>
      </c>
      <c r="D19" s="53">
        <v>11915</v>
      </c>
      <c r="E19" s="53">
        <v>11915</v>
      </c>
      <c r="F19" s="57">
        <v>1.7</v>
      </c>
      <c r="G19" s="40">
        <f t="shared" si="0"/>
        <v>20255.5</v>
      </c>
      <c r="H19" s="41">
        <f t="shared" si="2"/>
        <v>20255.5</v>
      </c>
      <c r="I19" s="78">
        <v>8189</v>
      </c>
      <c r="J19" s="63">
        <f t="shared" si="1"/>
        <v>13921.3</v>
      </c>
      <c r="K19" s="29">
        <v>3043</v>
      </c>
      <c r="L19" s="29">
        <f t="shared" si="3"/>
        <v>5173.0999999999995</v>
      </c>
      <c r="M19" s="81">
        <f t="shared" si="4"/>
        <v>683</v>
      </c>
      <c r="N19" s="77">
        <f t="shared" si="5"/>
        <v>1161.1000000000013</v>
      </c>
      <c r="O19" s="79" t="s">
        <v>49</v>
      </c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35">
      <c r="A20" s="28">
        <v>9</v>
      </c>
      <c r="B20" s="50" t="s">
        <v>32</v>
      </c>
      <c r="C20" s="51" t="s">
        <v>4</v>
      </c>
      <c r="D20" s="53">
        <v>169</v>
      </c>
      <c r="E20" s="53">
        <v>169</v>
      </c>
      <c r="F20" s="57">
        <v>90</v>
      </c>
      <c r="G20" s="40">
        <f t="shared" si="0"/>
        <v>15210</v>
      </c>
      <c r="H20" s="41">
        <f t="shared" si="2"/>
        <v>15210</v>
      </c>
      <c r="I20" s="62">
        <v>100</v>
      </c>
      <c r="J20" s="63">
        <f t="shared" si="1"/>
        <v>9000</v>
      </c>
      <c r="K20" s="70">
        <v>67</v>
      </c>
      <c r="L20" s="29">
        <f t="shared" si="3"/>
        <v>6030</v>
      </c>
      <c r="M20" s="81">
        <f t="shared" si="4"/>
        <v>2</v>
      </c>
      <c r="N20" s="61">
        <f t="shared" si="5"/>
        <v>180</v>
      </c>
      <c r="O20" s="82" t="s">
        <v>48</v>
      </c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35">
      <c r="A21" s="28">
        <v>10</v>
      </c>
      <c r="B21" s="50" t="s">
        <v>33</v>
      </c>
      <c r="C21" s="51" t="s">
        <v>4</v>
      </c>
      <c r="D21" s="56">
        <v>40</v>
      </c>
      <c r="E21" s="56">
        <v>40</v>
      </c>
      <c r="F21" s="57">
        <v>180</v>
      </c>
      <c r="G21" s="40">
        <f t="shared" si="0"/>
        <v>7200</v>
      </c>
      <c r="H21" s="41">
        <f t="shared" si="2"/>
        <v>7200</v>
      </c>
      <c r="I21" s="62">
        <v>40</v>
      </c>
      <c r="J21" s="63">
        <f t="shared" si="1"/>
        <v>7200</v>
      </c>
      <c r="K21" s="71"/>
      <c r="L21" s="63">
        <f t="shared" si="3"/>
        <v>0</v>
      </c>
      <c r="M21" s="81">
        <f t="shared" si="4"/>
        <v>0</v>
      </c>
      <c r="N21" s="61">
        <f t="shared" si="5"/>
        <v>0</v>
      </c>
      <c r="O21" s="73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35">
      <c r="A22" s="6">
        <v>11</v>
      </c>
      <c r="B22" s="50" t="s">
        <v>34</v>
      </c>
      <c r="C22" s="51" t="s">
        <v>4</v>
      </c>
      <c r="D22" s="53">
        <v>98</v>
      </c>
      <c r="E22" s="53">
        <v>98</v>
      </c>
      <c r="F22" s="57">
        <v>160</v>
      </c>
      <c r="G22" s="40">
        <f t="shared" si="0"/>
        <v>15680</v>
      </c>
      <c r="H22" s="41">
        <f t="shared" si="2"/>
        <v>15680</v>
      </c>
      <c r="I22" s="62">
        <v>26</v>
      </c>
      <c r="J22" s="63">
        <f t="shared" si="1"/>
        <v>4160</v>
      </c>
      <c r="K22" s="70">
        <v>72</v>
      </c>
      <c r="L22" s="29">
        <f t="shared" si="3"/>
        <v>11520</v>
      </c>
      <c r="M22" s="81">
        <f t="shared" si="4"/>
        <v>0</v>
      </c>
      <c r="N22" s="61">
        <f t="shared" si="5"/>
        <v>0</v>
      </c>
      <c r="O22" s="73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ht="24" x14ac:dyDescent="0.35">
      <c r="A23" s="6">
        <v>12</v>
      </c>
      <c r="B23" s="50" t="s">
        <v>35</v>
      </c>
      <c r="C23" s="51" t="s">
        <v>4</v>
      </c>
      <c r="D23" s="56">
        <v>1859</v>
      </c>
      <c r="E23" s="56">
        <v>1859</v>
      </c>
      <c r="F23" s="57">
        <v>48</v>
      </c>
      <c r="G23" s="40">
        <f t="shared" si="0"/>
        <v>89232</v>
      </c>
      <c r="H23" s="41">
        <f t="shared" si="2"/>
        <v>89232</v>
      </c>
      <c r="I23" s="62">
        <v>1329</v>
      </c>
      <c r="J23" s="63">
        <f t="shared" si="1"/>
        <v>63792</v>
      </c>
      <c r="K23" s="70">
        <v>522</v>
      </c>
      <c r="L23" s="29">
        <f t="shared" si="3"/>
        <v>25056</v>
      </c>
      <c r="M23" s="81">
        <f t="shared" si="4"/>
        <v>8</v>
      </c>
      <c r="N23" s="61">
        <f t="shared" si="5"/>
        <v>384</v>
      </c>
      <c r="O23" s="82" t="s">
        <v>47</v>
      </c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ht="24" x14ac:dyDescent="0.35">
      <c r="A24" s="6">
        <v>13</v>
      </c>
      <c r="B24" s="50" t="s">
        <v>36</v>
      </c>
      <c r="C24" s="51" t="s">
        <v>4</v>
      </c>
      <c r="D24" s="56">
        <v>1</v>
      </c>
      <c r="E24" s="56">
        <v>1</v>
      </c>
      <c r="F24" s="57">
        <v>500</v>
      </c>
      <c r="G24" s="40">
        <f t="shared" si="0"/>
        <v>500</v>
      </c>
      <c r="H24" s="41">
        <f t="shared" si="2"/>
        <v>500</v>
      </c>
      <c r="I24" s="62">
        <v>1</v>
      </c>
      <c r="J24" s="63">
        <f t="shared" si="1"/>
        <v>500</v>
      </c>
      <c r="K24" s="63"/>
      <c r="L24" s="63">
        <f t="shared" si="3"/>
        <v>0</v>
      </c>
      <c r="M24" s="81">
        <f t="shared" si="4"/>
        <v>0</v>
      </c>
      <c r="N24" s="61">
        <f t="shared" si="5"/>
        <v>0</v>
      </c>
    </row>
    <row r="25" spans="1:26" x14ac:dyDescent="0.35">
      <c r="A25" s="6">
        <v>14</v>
      </c>
      <c r="B25" s="50" t="s">
        <v>37</v>
      </c>
      <c r="C25" s="51" t="s">
        <v>4</v>
      </c>
      <c r="D25" s="56">
        <v>1</v>
      </c>
      <c r="E25" s="56">
        <v>1</v>
      </c>
      <c r="F25" s="57">
        <v>900</v>
      </c>
      <c r="G25" s="40">
        <f t="shared" si="0"/>
        <v>900</v>
      </c>
      <c r="H25" s="41">
        <f t="shared" si="2"/>
        <v>900</v>
      </c>
      <c r="I25" s="62">
        <v>1</v>
      </c>
      <c r="J25" s="63">
        <f t="shared" si="1"/>
        <v>900</v>
      </c>
      <c r="K25" s="63"/>
      <c r="L25" s="63">
        <f t="shared" si="3"/>
        <v>0</v>
      </c>
      <c r="M25" s="61">
        <f t="shared" si="4"/>
        <v>0</v>
      </c>
      <c r="N25" s="61">
        <f t="shared" si="5"/>
        <v>0</v>
      </c>
    </row>
    <row r="26" spans="1:26" ht="15.5" x14ac:dyDescent="0.35">
      <c r="A26" s="8"/>
      <c r="B26" s="10"/>
      <c r="C26" s="11"/>
      <c r="D26" s="12"/>
      <c r="E26" s="12"/>
      <c r="F26" s="9"/>
      <c r="G26" s="9"/>
      <c r="H26" s="9"/>
      <c r="I26" s="65"/>
      <c r="J26" s="66"/>
      <c r="K26" s="66"/>
      <c r="L26" s="66"/>
      <c r="M26" s="13"/>
      <c r="N26" s="13"/>
    </row>
    <row r="27" spans="1:26" x14ac:dyDescent="0.35">
      <c r="B27" s="17"/>
      <c r="C27" s="18"/>
      <c r="D27" s="19"/>
      <c r="E27" s="19"/>
      <c r="F27" s="14" t="s">
        <v>8</v>
      </c>
      <c r="G27" s="20">
        <f>SUM(G12:G25)</f>
        <v>188402.4</v>
      </c>
      <c r="H27" s="20">
        <f>SUM(H12:H25)</f>
        <v>188402.4</v>
      </c>
      <c r="I27" s="67"/>
      <c r="J27" s="34">
        <f>SUM(J12:J25)</f>
        <v>135941.29999999999</v>
      </c>
      <c r="K27" s="30"/>
      <c r="L27" s="30">
        <f>SUM(L12:L25)</f>
        <v>50334.1</v>
      </c>
      <c r="M27" s="34"/>
      <c r="N27" s="37">
        <f>SUM(N12:N25)</f>
        <v>2125.1000000000013</v>
      </c>
    </row>
    <row r="28" spans="1:26" x14ac:dyDescent="0.35">
      <c r="B28" s="21"/>
      <c r="C28" s="87" t="s">
        <v>2</v>
      </c>
      <c r="D28" s="88"/>
      <c r="E28" s="88"/>
      <c r="F28" s="89"/>
      <c r="G28" s="15">
        <f>G27*0.2</f>
        <v>37680.480000000003</v>
      </c>
      <c r="H28" s="15">
        <f>H27*0.2</f>
        <v>37680.480000000003</v>
      </c>
      <c r="I28" s="68"/>
      <c r="J28" s="35">
        <f>J27*0.2</f>
        <v>27188.26</v>
      </c>
      <c r="K28" s="31"/>
      <c r="L28" s="31">
        <f>L27*0.2</f>
        <v>10066.82</v>
      </c>
      <c r="M28" s="35"/>
      <c r="N28" s="35">
        <f t="shared" ref="N28" si="8">N27*0.2</f>
        <v>425.02000000000027</v>
      </c>
    </row>
    <row r="29" spans="1:26" x14ac:dyDescent="0.35">
      <c r="B29" s="21"/>
      <c r="C29" s="22"/>
      <c r="D29" s="23"/>
      <c r="E29" s="23"/>
      <c r="F29" s="16" t="s">
        <v>1</v>
      </c>
      <c r="G29" s="24">
        <f>SUM(G27:G28)</f>
        <v>226082.88</v>
      </c>
      <c r="H29" s="24">
        <f>SUM(H27:H28)</f>
        <v>226082.88</v>
      </c>
      <c r="I29" s="69"/>
      <c r="J29" s="36">
        <f>J27+J28</f>
        <v>163129.56</v>
      </c>
      <c r="K29" s="32"/>
      <c r="L29" s="32">
        <f>L27+L28</f>
        <v>60400.92</v>
      </c>
      <c r="M29" s="36"/>
      <c r="N29" s="34">
        <f>N27+N28</f>
        <v>2550.1200000000017</v>
      </c>
    </row>
    <row r="30" spans="1:26" ht="15.5" x14ac:dyDescent="0.35">
      <c r="B30" s="2"/>
      <c r="C30" s="4"/>
    </row>
    <row r="31" spans="1:26" x14ac:dyDescent="0.35">
      <c r="A31" s="44"/>
      <c r="B31" s="45" t="s">
        <v>41</v>
      </c>
      <c r="C31" s="45"/>
      <c r="D31" s="85" t="s">
        <v>20</v>
      </c>
      <c r="E31" s="85"/>
      <c r="F31" s="85"/>
      <c r="G31" s="85"/>
      <c r="H31" s="46"/>
      <c r="I31" s="86"/>
      <c r="J31" s="86"/>
      <c r="K31" s="86"/>
      <c r="L31" s="86"/>
      <c r="M31" s="86"/>
      <c r="N31" s="86"/>
    </row>
    <row r="32" spans="1:26" ht="15.5" x14ac:dyDescent="0.35">
      <c r="B32" s="2"/>
      <c r="C32" s="4"/>
    </row>
  </sheetData>
  <mergeCells count="13">
    <mergeCell ref="D4:G4"/>
    <mergeCell ref="H4:N4"/>
    <mergeCell ref="D1:G1"/>
    <mergeCell ref="H1:N1"/>
    <mergeCell ref="D2:G2"/>
    <mergeCell ref="H2:N2"/>
    <mergeCell ref="D3:G3"/>
    <mergeCell ref="H3:N3"/>
    <mergeCell ref="B6:D6"/>
    <mergeCell ref="B8:D8"/>
    <mergeCell ref="D31:G31"/>
    <mergeCell ref="I31:N31"/>
    <mergeCell ref="C28:F28"/>
  </mergeCells>
  <phoneticPr fontId="21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b7fecb-6104-4549-b73b-0e74e3bf02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9227D29A0F94D8B7AAB72E72273A6" ma:contentTypeVersion="15" ma:contentTypeDescription="Create a new document." ma:contentTypeScope="" ma:versionID="a22f934d0e67ff15ee68a95b8eaf71af">
  <xsd:schema xmlns:xsd="http://www.w3.org/2001/XMLSchema" xmlns:xs="http://www.w3.org/2001/XMLSchema" xmlns:p="http://schemas.microsoft.com/office/2006/metadata/properties" xmlns:ns3="44b7fecb-6104-4549-b73b-0e74e3bf0276" xmlns:ns4="aedc8072-ca8f-4253-8e82-76cd1e74fb7d" targetNamespace="http://schemas.microsoft.com/office/2006/metadata/properties" ma:root="true" ma:fieldsID="3028ffba6a43deaa571a6ef443de68f9" ns3:_="" ns4:_="">
    <xsd:import namespace="44b7fecb-6104-4549-b73b-0e74e3bf0276"/>
    <xsd:import namespace="aedc8072-ca8f-4253-8e82-76cd1e74fb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7fecb-6104-4549-b73b-0e74e3bf02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c8072-ca8f-4253-8e82-76cd1e74f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6F7D0-6A66-4866-AD83-0AFE8C5A79BE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edc8072-ca8f-4253-8e82-76cd1e74fb7d"/>
    <ds:schemaRef ds:uri="44b7fecb-6104-4549-b73b-0e74e3bf0276"/>
  </ds:schemaRefs>
</ds:datastoreItem>
</file>

<file path=customXml/itemProps2.xml><?xml version="1.0" encoding="utf-8"?>
<ds:datastoreItem xmlns:ds="http://schemas.openxmlformats.org/officeDocument/2006/customXml" ds:itemID="{054B54F7-641B-4A64-BD50-35F1DE2B7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785796-4361-4865-B0BA-7BA99A3D5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7fecb-6104-4549-b73b-0e74e3bf0276"/>
    <ds:schemaRef ds:uri="aedc8072-ca8f-4253-8e82-76cd1e74f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Kildemaa akteerimine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0x0101008BB9227D29A0F94D8B7AAB72E72273A6</vt:lpwstr>
  </property>
</Properties>
</file>